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L:\Viden - Udvikling\Overenskomst\OK 2025\Opkvalificeringsaftale\"/>
    </mc:Choice>
  </mc:AlternateContent>
  <xr:revisionPtr revIDLastSave="0" documentId="13_ncr:1_{E48A5FBE-0A80-4E07-92B7-43190AF5907C}" xr6:coauthVersionLast="47" xr6:coauthVersionMax="47" xr10:uidLastSave="{00000000-0000-0000-0000-000000000000}"/>
  <bookViews>
    <workbookView xWindow="28680" yWindow="-120" windowWidth="29040" windowHeight="15840" xr2:uid="{6171CDCD-E237-4415-AB74-A29CD763566B}"/>
  </bookViews>
  <sheets>
    <sheet name="Opkvalifikationsaftale"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B10" i="1"/>
  <c r="D10" i="1" s="1"/>
  <c r="C7" i="1"/>
  <c r="H8" i="1"/>
  <c r="H9" i="1"/>
  <c r="C8" i="1"/>
  <c r="C9" i="1"/>
  <c r="C5" i="1"/>
  <c r="C4" i="1"/>
  <c r="G4" i="1" s="1"/>
  <c r="C6" i="1"/>
  <c r="I6" i="1" s="1"/>
  <c r="I4" i="1" l="1"/>
  <c r="J4" i="1" s="1"/>
  <c r="F10" i="1"/>
  <c r="B16" i="1" s="1"/>
  <c r="C10" i="1"/>
  <c r="I8" i="1"/>
  <c r="I9" i="1"/>
  <c r="E6" i="1"/>
  <c r="I5" i="1"/>
  <c r="E5" i="1"/>
  <c r="I7" i="1"/>
  <c r="E4" i="1"/>
  <c r="E9" i="1"/>
  <c r="E7" i="1"/>
  <c r="E8" i="1"/>
  <c r="G8" i="1"/>
  <c r="G7" i="1"/>
  <c r="G9" i="1"/>
  <c r="G5" i="1"/>
  <c r="G6" i="1"/>
  <c r="J6" i="1" s="1"/>
  <c r="E10" i="1" l="1"/>
  <c r="H10" i="1"/>
  <c r="D16" i="1" s="1"/>
  <c r="J9" i="1"/>
  <c r="J7" i="1"/>
  <c r="J8" i="1"/>
  <c r="J5" i="1"/>
  <c r="I10" i="1"/>
  <c r="G10" i="1"/>
  <c r="J10" i="1" l="1"/>
</calcChain>
</file>

<file path=xl/sharedStrings.xml><?xml version="1.0" encoding="utf-8"?>
<sst xmlns="http://schemas.openxmlformats.org/spreadsheetml/2006/main" count="36" uniqueCount="32">
  <si>
    <t>Alm. lønsystem</t>
  </si>
  <si>
    <t>Årsværk</t>
  </si>
  <si>
    <t>Timer</t>
  </si>
  <si>
    <t>Faglærte fastansatte</t>
  </si>
  <si>
    <t>Opkvalificeringsaftale vs. alm. lønsystem</t>
  </si>
  <si>
    <t>Ufaglærte reserver - mere end 2 års branchenanciennitet*</t>
  </si>
  <si>
    <t>Ufaglærte reserver - op til 2 års branchenanciennitet*</t>
  </si>
  <si>
    <t>Faglærte reserver</t>
  </si>
  <si>
    <t>Difference i forhold til nuværende lønsystem 2027</t>
  </si>
  <si>
    <t>Opkvalificeringsaftale ved OK25</t>
  </si>
  <si>
    <t>I alt</t>
  </si>
  <si>
    <t>* For deltidsansatte og reserver svarer 2 års brancheanciennitet til 432 vagter</t>
  </si>
  <si>
    <t>Ufaglærte fastansatte - op til 2 års branchenanciennitet*</t>
  </si>
  <si>
    <t>Ufaglærte fastansatte - mere end 2 års branchenanciennitet*</t>
  </si>
  <si>
    <t>Direkte lønsum ekskl. tillæg, feriepenge, pension mv. 2024**</t>
  </si>
  <si>
    <t>Direkte lønsum ekskl. tillæg, feriepenge, pension mv. 2027**</t>
  </si>
  <si>
    <t xml:space="preserve">Guide: </t>
  </si>
  <si>
    <t>Minimalløn 2024</t>
  </si>
  <si>
    <t>Minimalløn 2027</t>
  </si>
  <si>
    <t>Konsekvens for egen virksomhed</t>
  </si>
  <si>
    <t xml:space="preserve">Indtast antal medarbejdere omregnet til fuldtid i kolonne B - de grønne felter. Det indtastede antal årsværk omregnes til timer pr. år i kolonne C. </t>
  </si>
  <si>
    <t>Forklaring:</t>
  </si>
  <si>
    <t>Opkvalificerings-aftale</t>
  </si>
  <si>
    <t>Ændring i vægtet minimalløn 2025-2028</t>
  </si>
  <si>
    <t xml:space="preserve">I kolonne F er minimallønnen for 2024 fremskrevet med de aftalte satsstigninger, og det udregnes til en direkte lønsum ekskl. tillæg, pension, feriepenge mv. for 2027 under forudsætning af uændret medarbejdersammensætning i kolonne G. </t>
  </si>
  <si>
    <t>I kolonne J er angivet forskellen mellem den nye opkvalificeringsaftale og de fremskrevne timesatser i det almindelige lønsystem for 2027.</t>
  </si>
  <si>
    <t>I række 17 kan det ses hvor meget den vægtede minimalløn på tværs af tjernertyper forventes at stige for virksomheden i det almindelige lønsystem og under opkvalificeringsaftalen de næste 3 år, givet den opgivne medarbejdersammensætning.</t>
  </si>
  <si>
    <t>** Den direkte lønsum ekskl. tillæg, feriepenge, pension mv. er alene beregnet ud fra minimallønnen. Der er ikke taget højde for personlig løn, diverse tillæg, særligt løntillæg, feriepenge og pension etc.</t>
  </si>
  <si>
    <t xml:space="preserve">Formålet med dette regneark er at give en hurtig indikation på, om det kan være en fordel at overgå til opkvalificeringsaftalen, eller om det er mere fordelagtigt at forblive på det nuværende lønsystem. </t>
  </si>
  <si>
    <t xml:space="preserve">I kolonne D er angivet minimumslønssatserne for tjenerne for 2024 i det nuværende lønsystem, hvilket i kolonne E omregnes til en samlet direkte lønsum ekskl. tillæg, pension, feriepenge mv. for 2024 for virksomheden. </t>
  </si>
  <si>
    <t xml:space="preserve">I kolonne H vises de nye tjenertimesatser i 2027 i opkvalificeringsaftalen og i kolonne I ses konsekvenserne af disse satser på den direkte lønsum ekskl. tillæg, pension, feriepenge mv. for virksomheden for 2027. </t>
  </si>
  <si>
    <t>I række 10 er angivet totaler for årsværk, timer og lønsum, men der er også udregnet en vægtet minimalløn for virksomheden i henholdsvis det almindelige lønsystem i 2024, 2027 samt under den nye opkvalificeringsaftale.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</si>
</sst>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0.00\ &quot;kr.&quot;;\-#,##0.00\ &quot;kr.&quot;"/>
    <numFmt numFmtId="44" formatCode="_-* #,##0.00\ &quot;kr.&quot;_-;\-* #,##0.00\ &quot;kr.&quot;_-;_-* &quot;-&quot;??\ &quot;kr.&quot;_-;_-@_-"/>
    <numFmt numFmtId="43" formatCode="_-* #,##0.00_-;\-* #,##0.00_-;_-* &quot;-&quot;??_-;_-@_-"/>
    <numFmt numFmtId="164" formatCode="0.0"/>
    <numFmt numFmtId="165" formatCode="_ * #,##0_ ;_ * \-#,##0_ ;_ * &quot;-&quot;??_ ;_ @_ "/>
    <numFmt numFmtId="166" formatCode="0.0%"/>
    <numFmt numFmtId="167" formatCode="_-* #,##0\ &quot;kr.&quot;_-;\-* #,##0\ &quot;kr.&quot;_-;_-* &quot;-&quot;??\ &quot;kr.&quot;_-;_-@_-"/>
  </numFmts>
  <fonts count="14" x14ac:knownFonts="1">
    <font>
      <sz val="11"/>
      <color theme="1"/>
      <name val="Calibri"/>
      <family val="2"/>
      <scheme val="minor"/>
    </font>
    <font>
      <sz val="11"/>
      <color theme="1"/>
      <name val="Calibri"/>
      <family val="2"/>
      <scheme val="minor"/>
    </font>
    <font>
      <sz val="9.5"/>
      <color theme="1"/>
      <name val="Arial Narrow"/>
      <family val="2"/>
    </font>
    <font>
      <b/>
      <sz val="17"/>
      <color theme="5" tint="-0.249977111117893"/>
      <name val="Arial Narrow"/>
      <family val="2"/>
    </font>
    <font>
      <sz val="8"/>
      <color theme="1"/>
      <name val="Arial Narrow"/>
      <family val="2"/>
    </font>
    <font>
      <sz val="11"/>
      <color theme="1"/>
      <name val="Arial Narrow"/>
      <family val="2"/>
    </font>
    <font>
      <b/>
      <sz val="12"/>
      <color theme="0"/>
      <name val="Arial Narrow"/>
      <family val="2"/>
    </font>
    <font>
      <sz val="12"/>
      <color theme="1"/>
      <name val="Arial Narrow"/>
      <family val="2"/>
    </font>
    <font>
      <b/>
      <sz val="10"/>
      <color theme="1"/>
      <name val="Arial Narrow"/>
      <family val="2"/>
    </font>
    <font>
      <sz val="10"/>
      <color theme="1"/>
      <name val="Arial Narrow"/>
      <family val="2"/>
    </font>
    <font>
      <b/>
      <sz val="10"/>
      <color theme="0"/>
      <name val="Arial Narrow"/>
      <family val="2"/>
    </font>
    <font>
      <b/>
      <sz val="11"/>
      <color theme="1"/>
      <name val="Arial Narrow"/>
      <family val="2"/>
    </font>
    <font>
      <b/>
      <sz val="15"/>
      <color theme="1"/>
      <name val="Arial Narrow"/>
      <family val="2"/>
    </font>
    <font>
      <sz val="15"/>
      <color theme="1"/>
      <name val="Arial Narrow"/>
      <family val="2"/>
    </font>
  </fonts>
  <fills count="6">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7" tint="0.39997558519241921"/>
        <bgColor indexed="64"/>
      </patternFill>
    </fill>
  </fills>
  <borders count="12">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theme="5"/>
      </left>
      <right/>
      <top/>
      <bottom/>
      <diagonal/>
    </border>
    <border>
      <left/>
      <right/>
      <top style="thin">
        <color theme="5"/>
      </top>
      <bottom/>
      <diagonal/>
    </border>
    <border>
      <left style="thin">
        <color theme="5"/>
      </left>
      <right/>
      <top style="thin">
        <color theme="5"/>
      </top>
      <bottom/>
      <diagonal/>
    </border>
    <border>
      <left/>
      <right style="thin">
        <color theme="5"/>
      </right>
      <top style="thin">
        <color theme="5"/>
      </top>
      <bottom/>
      <diagonal/>
    </border>
    <border>
      <left style="thin">
        <color theme="5"/>
      </left>
      <right/>
      <top/>
      <bottom style="thin">
        <color theme="5"/>
      </bottom>
      <diagonal/>
    </border>
    <border>
      <left/>
      <right/>
      <top/>
      <bottom style="thin">
        <color theme="5"/>
      </bottom>
      <diagonal/>
    </border>
    <border>
      <left/>
      <right style="thin">
        <color theme="5"/>
      </right>
      <top/>
      <bottom style="thin">
        <color theme="5"/>
      </bottom>
      <diagonal/>
    </border>
    <border>
      <left style="thin">
        <color theme="5"/>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55">
    <xf numFmtId="0" fontId="0" fillId="0" borderId="0" xfId="0"/>
    <xf numFmtId="0" fontId="2" fillId="2" borderId="0" xfId="0" applyFont="1" applyFill="1"/>
    <xf numFmtId="0" fontId="4" fillId="2" borderId="0" xfId="0" applyFont="1" applyFill="1" applyAlignment="1">
      <alignment horizontal="center"/>
    </xf>
    <xf numFmtId="0" fontId="4" fillId="2" borderId="0" xfId="0" applyFont="1" applyFill="1"/>
    <xf numFmtId="0" fontId="5" fillId="2" borderId="0" xfId="0" applyFont="1" applyFill="1"/>
    <xf numFmtId="0" fontId="6" fillId="3" borderId="0" xfId="0" applyFont="1" applyFill="1" applyAlignment="1">
      <alignment horizontal="left" vertical="center" wrapText="1"/>
    </xf>
    <xf numFmtId="0" fontId="7" fillId="3" borderId="0" xfId="0" applyFont="1" applyFill="1"/>
    <xf numFmtId="0" fontId="7" fillId="2" borderId="0" xfId="0" applyFont="1" applyFill="1"/>
    <xf numFmtId="0" fontId="8" fillId="2" borderId="0" xfId="0" applyFont="1" applyFill="1" applyAlignment="1">
      <alignment horizontal="center"/>
    </xf>
    <xf numFmtId="0" fontId="8" fillId="2" borderId="0" xfId="0" applyFont="1" applyFill="1" applyAlignment="1">
      <alignment horizontal="center" wrapText="1"/>
    </xf>
    <xf numFmtId="0" fontId="8" fillId="2" borderId="4" xfId="0" applyFont="1" applyFill="1" applyBorder="1" applyAlignment="1">
      <alignment horizontal="center" wrapText="1"/>
    </xf>
    <xf numFmtId="0" fontId="9" fillId="2" borderId="0" xfId="0" applyFont="1" applyFill="1"/>
    <xf numFmtId="165" fontId="9" fillId="2" borderId="0" xfId="1" applyNumberFormat="1" applyFont="1" applyFill="1"/>
    <xf numFmtId="44" fontId="9" fillId="2" borderId="0" xfId="3" applyFont="1" applyFill="1"/>
    <xf numFmtId="167" fontId="9" fillId="2" borderId="0" xfId="3" applyNumberFormat="1" applyFont="1" applyFill="1"/>
    <xf numFmtId="44" fontId="9" fillId="2" borderId="3" xfId="3" applyFont="1" applyFill="1" applyBorder="1"/>
    <xf numFmtId="166" fontId="9" fillId="2" borderId="0" xfId="2" applyNumberFormat="1" applyFont="1" applyFill="1" applyBorder="1"/>
    <xf numFmtId="165" fontId="9" fillId="2" borderId="0" xfId="1" applyNumberFormat="1" applyFont="1" applyFill="1" applyBorder="1"/>
    <xf numFmtId="44" fontId="9" fillId="2" borderId="0" xfId="3" applyFont="1" applyFill="1" applyBorder="1"/>
    <xf numFmtId="167" fontId="9" fillId="2" borderId="0" xfId="3" applyNumberFormat="1" applyFont="1" applyFill="1" applyBorder="1"/>
    <xf numFmtId="0" fontId="9" fillId="2" borderId="1" xfId="0" applyFont="1" applyFill="1" applyBorder="1"/>
    <xf numFmtId="165" fontId="9" fillId="2" borderId="1" xfId="1" applyNumberFormat="1" applyFont="1" applyFill="1" applyBorder="1"/>
    <xf numFmtId="44" fontId="9" fillId="2" borderId="1" xfId="3" applyFont="1" applyFill="1" applyBorder="1"/>
    <xf numFmtId="167" fontId="9" fillId="2" borderId="1" xfId="3" applyNumberFormat="1" applyFont="1" applyFill="1" applyBorder="1"/>
    <xf numFmtId="44" fontId="9" fillId="2" borderId="2" xfId="3" applyFont="1" applyFill="1" applyBorder="1"/>
    <xf numFmtId="166" fontId="9" fillId="2" borderId="1" xfId="2" applyNumberFormat="1" applyFont="1" applyFill="1" applyBorder="1"/>
    <xf numFmtId="0" fontId="8" fillId="2" borderId="1" xfId="0" applyFont="1" applyFill="1" applyBorder="1"/>
    <xf numFmtId="164" fontId="8" fillId="2" borderId="1" xfId="0" applyNumberFormat="1" applyFont="1" applyFill="1" applyBorder="1"/>
    <xf numFmtId="165" fontId="8" fillId="2" borderId="1" xfId="1" applyNumberFormat="1" applyFont="1" applyFill="1" applyBorder="1"/>
    <xf numFmtId="44" fontId="8" fillId="2" borderId="1" xfId="3" applyFont="1" applyFill="1" applyBorder="1"/>
    <xf numFmtId="167" fontId="8" fillId="2" borderId="1" xfId="3" applyNumberFormat="1" applyFont="1" applyFill="1" applyBorder="1"/>
    <xf numFmtId="44" fontId="8" fillId="2" borderId="11" xfId="3" applyFont="1" applyFill="1" applyBorder="1"/>
    <xf numFmtId="166" fontId="8" fillId="2" borderId="1" xfId="2" applyNumberFormat="1" applyFont="1" applyFill="1" applyBorder="1"/>
    <xf numFmtId="44" fontId="9" fillId="2" borderId="0" xfId="0" applyNumberFormat="1" applyFont="1" applyFill="1"/>
    <xf numFmtId="0" fontId="11" fillId="2" borderId="0" xfId="0" applyFont="1" applyFill="1"/>
    <xf numFmtId="0" fontId="10" fillId="3" borderId="6" xfId="0" applyFont="1" applyFill="1" applyBorder="1" applyAlignment="1">
      <alignment vertical="center"/>
    </xf>
    <xf numFmtId="0" fontId="10" fillId="3" borderId="5" xfId="0" applyFont="1" applyFill="1" applyBorder="1" applyAlignment="1">
      <alignment horizontal="center" vertical="center"/>
    </xf>
    <xf numFmtId="0" fontId="10" fillId="4" borderId="5" xfId="0" applyFont="1" applyFill="1" applyBorder="1" applyAlignment="1">
      <alignment horizontal="center" vertical="center" wrapText="1"/>
    </xf>
    <xf numFmtId="0" fontId="10" fillId="3" borderId="7" xfId="0" applyFont="1" applyFill="1" applyBorder="1" applyAlignment="1">
      <alignment vertical="center" wrapText="1"/>
    </xf>
    <xf numFmtId="0" fontId="10" fillId="2" borderId="0" xfId="0" applyFont="1" applyFill="1"/>
    <xf numFmtId="0" fontId="8" fillId="2" borderId="8" xfId="0" applyFont="1" applyFill="1" applyBorder="1"/>
    <xf numFmtId="0" fontId="8" fillId="2" borderId="0" xfId="0" applyFont="1" applyFill="1"/>
    <xf numFmtId="0" fontId="12" fillId="2" borderId="0" xfId="0" applyFont="1" applyFill="1"/>
    <xf numFmtId="0" fontId="13" fillId="2" borderId="0" xfId="0" applyFont="1" applyFill="1"/>
    <xf numFmtId="0" fontId="9" fillId="0" borderId="0" xfId="0" applyFont="1"/>
    <xf numFmtId="0" fontId="2" fillId="0" borderId="0" xfId="0" applyFont="1"/>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4" borderId="0" xfId="0" applyFont="1" applyFill="1" applyAlignment="1">
      <alignment horizontal="center" vertical="center"/>
    </xf>
    <xf numFmtId="7" fontId="8" fillId="2" borderId="9" xfId="3" applyNumberFormat="1" applyFont="1" applyFill="1" applyBorder="1" applyAlignment="1"/>
    <xf numFmtId="0" fontId="3" fillId="2" borderId="0" xfId="0" applyFont="1" applyFill="1" applyAlignment="1">
      <alignment horizontal="left" vertical="top" wrapText="1"/>
    </xf>
    <xf numFmtId="44" fontId="8" fillId="2" borderId="9" xfId="3" applyNumberFormat="1" applyFont="1" applyFill="1" applyBorder="1" applyAlignment="1"/>
    <xf numFmtId="44" fontId="8" fillId="2" borderId="10" xfId="0" applyNumberFormat="1" applyFont="1" applyFill="1" applyBorder="1"/>
    <xf numFmtId="164" fontId="10" fillId="5" borderId="0" xfId="0" applyNumberFormat="1" applyFont="1" applyFill="1" applyProtection="1">
      <protection locked="0"/>
    </xf>
    <xf numFmtId="164" fontId="10" fillId="5" borderId="1" xfId="0" applyNumberFormat="1" applyFont="1" applyFill="1" applyBorder="1" applyProtection="1">
      <protection locked="0"/>
    </xf>
  </cellXfs>
  <cellStyles count="4">
    <cellStyle name="Komma" xfId="1" builtinId="3"/>
    <cellStyle name="Normal" xfId="0" builtinId="0"/>
    <cellStyle name="Procent" xfId="2" builtinId="5"/>
    <cellStyle name="Valuta"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472440</xdr:colOff>
      <xdr:row>0</xdr:row>
      <xdr:rowOff>14664</xdr:rowOff>
    </xdr:from>
    <xdr:to>
      <xdr:col>9</xdr:col>
      <xdr:colOff>692034</xdr:colOff>
      <xdr:row>0</xdr:row>
      <xdr:rowOff>355369</xdr:rowOff>
    </xdr:to>
    <xdr:pic>
      <xdr:nvPicPr>
        <xdr:cNvPr id="3" name="Billede 2">
          <a:extLst>
            <a:ext uri="{FF2B5EF4-FFF2-40B4-BE49-F238E27FC236}">
              <a16:creationId xmlns:a16="http://schemas.microsoft.com/office/drawing/2014/main" id="{AC2E7810-44CD-2426-ABD0-1D06B433E8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20349" y="14664"/>
          <a:ext cx="1161703" cy="340705"/>
        </a:xfrm>
        <a:prstGeom prst="rect">
          <a:avLst/>
        </a:prstGeom>
      </xdr:spPr>
    </xdr:pic>
    <xdr:clientData/>
  </xdr:twoCellAnchor>
</xdr:wsDr>
</file>

<file path=xl/theme/theme1.xml><?xml version="1.0" encoding="utf-8"?>
<a:theme xmlns:a="http://schemas.openxmlformats.org/drawingml/2006/main" name="Office-tema">
  <a:themeElements>
    <a:clrScheme name="HORESTA 2025">
      <a:dk1>
        <a:sysClr val="windowText" lastClr="000000"/>
      </a:dk1>
      <a:lt1>
        <a:sysClr val="window" lastClr="FFFFFF"/>
      </a:lt1>
      <a:dk2>
        <a:srgbClr val="000000"/>
      </a:dk2>
      <a:lt2>
        <a:srgbClr val="F1E8D9"/>
      </a:lt2>
      <a:accent1>
        <a:srgbClr val="6CA1AF"/>
      </a:accent1>
      <a:accent2>
        <a:srgbClr val="385C73"/>
      </a:accent2>
      <a:accent3>
        <a:srgbClr val="DC4462"/>
      </a:accent3>
      <a:accent4>
        <a:srgbClr val="477A6B"/>
      </a:accent4>
      <a:accent5>
        <a:srgbClr val="EAB241"/>
      </a:accent5>
      <a:accent6>
        <a:srgbClr val="E2766C"/>
      </a:accent6>
      <a:hlink>
        <a:srgbClr val="385C73"/>
      </a:hlink>
      <a:folHlink>
        <a:srgbClr val="DC446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78EEE-4C56-4A2B-9C70-C3DA02708FD4}">
  <dimension ref="A1:J29"/>
  <sheetViews>
    <sheetView tabSelected="1" zoomScale="110" zoomScaleNormal="110" workbookViewId="0">
      <selection activeCell="B4" sqref="B4"/>
    </sheetView>
  </sheetViews>
  <sheetFormatPr defaultColWidth="8.85546875" defaultRowHeight="16.5" x14ac:dyDescent="0.3"/>
  <cols>
    <col min="1" max="1" width="44.5703125" style="4" customWidth="1"/>
    <col min="2" max="3" width="10.7109375" style="4" customWidth="1"/>
    <col min="4" max="10" width="13.7109375" style="4" customWidth="1"/>
    <col min="11" max="11" width="11.28515625" style="4" customWidth="1"/>
    <col min="12" max="12" width="8.85546875" style="4"/>
    <col min="13" max="13" width="10.140625" style="4" customWidth="1"/>
    <col min="14" max="16384" width="8.85546875" style="4"/>
  </cols>
  <sheetData>
    <row r="1" spans="1:10" ht="39.6" customHeight="1" x14ac:dyDescent="0.3">
      <c r="A1" s="50" t="s">
        <v>4</v>
      </c>
      <c r="B1" s="50"/>
      <c r="C1" s="50"/>
      <c r="D1" s="50"/>
      <c r="E1" s="50"/>
      <c r="F1" s="2"/>
      <c r="G1" s="2"/>
      <c r="H1" s="3"/>
      <c r="I1" s="3"/>
    </row>
    <row r="2" spans="1:10" s="7" customFormat="1" ht="30" customHeight="1" x14ac:dyDescent="0.25">
      <c r="A2" s="5" t="s">
        <v>19</v>
      </c>
      <c r="B2" s="6"/>
      <c r="C2" s="6"/>
      <c r="D2" s="48" t="s">
        <v>0</v>
      </c>
      <c r="E2" s="48"/>
      <c r="F2" s="48"/>
      <c r="G2" s="48"/>
      <c r="H2" s="46" t="s">
        <v>9</v>
      </c>
      <c r="I2" s="47"/>
      <c r="J2" s="47"/>
    </row>
    <row r="3" spans="1:10" s="11" customFormat="1" ht="69" customHeight="1" x14ac:dyDescent="0.2">
      <c r="A3" s="8"/>
      <c r="B3" s="8" t="s">
        <v>1</v>
      </c>
      <c r="C3" s="8" t="s">
        <v>2</v>
      </c>
      <c r="D3" s="9" t="s">
        <v>17</v>
      </c>
      <c r="E3" s="9" t="s">
        <v>14</v>
      </c>
      <c r="F3" s="9" t="s">
        <v>18</v>
      </c>
      <c r="G3" s="9" t="s">
        <v>15</v>
      </c>
      <c r="H3" s="10" t="s">
        <v>18</v>
      </c>
      <c r="I3" s="9" t="s">
        <v>15</v>
      </c>
      <c r="J3" s="9" t="s">
        <v>8</v>
      </c>
    </row>
    <row r="4" spans="1:10" s="11" customFormat="1" ht="12.75" x14ac:dyDescent="0.2">
      <c r="A4" s="11" t="s">
        <v>12</v>
      </c>
      <c r="B4" s="53"/>
      <c r="C4" s="12">
        <f t="shared" ref="C4:C5" si="0">B4*1675</f>
        <v>0</v>
      </c>
      <c r="D4" s="13">
        <v>168.51</v>
      </c>
      <c r="E4" s="14">
        <f t="shared" ref="E4:E5" si="1">C4*D4</f>
        <v>0</v>
      </c>
      <c r="F4" s="13">
        <v>179.26</v>
      </c>
      <c r="G4" s="14">
        <f>C4*F4</f>
        <v>0</v>
      </c>
      <c r="H4" s="15">
        <v>154.02000000000001</v>
      </c>
      <c r="I4" s="14">
        <f>C4*H4</f>
        <v>0</v>
      </c>
      <c r="J4" s="16" t="e">
        <f t="shared" ref="J4:J5" si="2">(I4-G4)/G4</f>
        <v>#DIV/0!</v>
      </c>
    </row>
    <row r="5" spans="1:10" s="11" customFormat="1" ht="12.75" x14ac:dyDescent="0.2">
      <c r="A5" s="11" t="s">
        <v>13</v>
      </c>
      <c r="B5" s="53"/>
      <c r="C5" s="12">
        <f t="shared" si="0"/>
        <v>0</v>
      </c>
      <c r="D5" s="13">
        <v>168.51</v>
      </c>
      <c r="E5" s="14">
        <f t="shared" si="1"/>
        <v>0</v>
      </c>
      <c r="F5" s="13">
        <v>179.26</v>
      </c>
      <c r="G5" s="14">
        <f t="shared" ref="G4:G5" si="3">C5*F5</f>
        <v>0</v>
      </c>
      <c r="H5" s="15">
        <v>179.26</v>
      </c>
      <c r="I5" s="14">
        <f t="shared" ref="I4:I5" si="4">C5*H5</f>
        <v>0</v>
      </c>
      <c r="J5" s="16" t="e">
        <f t="shared" si="2"/>
        <v>#DIV/0!</v>
      </c>
    </row>
    <row r="6" spans="1:10" s="11" customFormat="1" ht="12.75" x14ac:dyDescent="0.2">
      <c r="A6" s="11" t="s">
        <v>3</v>
      </c>
      <c r="B6" s="53"/>
      <c r="C6" s="12">
        <f>B6*1675</f>
        <v>0</v>
      </c>
      <c r="D6" s="13">
        <v>168.51</v>
      </c>
      <c r="E6" s="14">
        <f>C6*D6</f>
        <v>0</v>
      </c>
      <c r="F6" s="13">
        <v>179.26</v>
      </c>
      <c r="G6" s="14">
        <f>C6*F6</f>
        <v>0</v>
      </c>
      <c r="H6" s="15">
        <v>185.2</v>
      </c>
      <c r="I6" s="14">
        <f>C6*H6</f>
        <v>0</v>
      </c>
      <c r="J6" s="16" t="e">
        <f>(I6-G6)/G6</f>
        <v>#DIV/0!</v>
      </c>
    </row>
    <row r="7" spans="1:10" s="11" customFormat="1" ht="12.75" x14ac:dyDescent="0.2">
      <c r="A7" s="11" t="s">
        <v>6</v>
      </c>
      <c r="B7" s="53"/>
      <c r="C7" s="12">
        <f>B7*1675</f>
        <v>0</v>
      </c>
      <c r="D7" s="13">
        <v>185.75</v>
      </c>
      <c r="E7" s="14">
        <f>C7*D7</f>
        <v>0</v>
      </c>
      <c r="F7" s="13">
        <v>197.19</v>
      </c>
      <c r="G7" s="14">
        <f>C7*F7</f>
        <v>0</v>
      </c>
      <c r="H7" s="15">
        <f>H4*1.1</f>
        <v>169.42200000000003</v>
      </c>
      <c r="I7" s="14">
        <f>C7*H7</f>
        <v>0</v>
      </c>
      <c r="J7" s="16" t="e">
        <f>(I7-G7)/G7</f>
        <v>#DIV/0!</v>
      </c>
    </row>
    <row r="8" spans="1:10" s="11" customFormat="1" ht="12.75" x14ac:dyDescent="0.2">
      <c r="A8" s="11" t="s">
        <v>5</v>
      </c>
      <c r="B8" s="53"/>
      <c r="C8" s="17">
        <f>B8*1675</f>
        <v>0</v>
      </c>
      <c r="D8" s="18">
        <v>185.75</v>
      </c>
      <c r="E8" s="19">
        <f>C8*D8</f>
        <v>0</v>
      </c>
      <c r="F8" s="18">
        <v>197.19</v>
      </c>
      <c r="G8" s="19">
        <f>C8*F8</f>
        <v>0</v>
      </c>
      <c r="H8" s="15">
        <f>H5*1.1</f>
        <v>197.18600000000001</v>
      </c>
      <c r="I8" s="19">
        <f>C8*H8</f>
        <v>0</v>
      </c>
      <c r="J8" s="16" t="e">
        <f>(I8-G8)/G8</f>
        <v>#DIV/0!</v>
      </c>
    </row>
    <row r="9" spans="1:10" s="11" customFormat="1" ht="12.75" x14ac:dyDescent="0.2">
      <c r="A9" s="20" t="s">
        <v>7</v>
      </c>
      <c r="B9" s="54"/>
      <c r="C9" s="21">
        <f>B9*1675</f>
        <v>0</v>
      </c>
      <c r="D9" s="22">
        <v>185.75</v>
      </c>
      <c r="E9" s="23">
        <f>C9*D9</f>
        <v>0</v>
      </c>
      <c r="F9" s="22">
        <v>197.19</v>
      </c>
      <c r="G9" s="23">
        <f>C9*F9</f>
        <v>0</v>
      </c>
      <c r="H9" s="24">
        <f>H6*1.1</f>
        <v>203.72</v>
      </c>
      <c r="I9" s="23">
        <f>C9*H9</f>
        <v>0</v>
      </c>
      <c r="J9" s="25" t="e">
        <f>(I9-G9)/G9</f>
        <v>#DIV/0!</v>
      </c>
    </row>
    <row r="10" spans="1:10" s="11" customFormat="1" ht="12.75" x14ac:dyDescent="0.2">
      <c r="A10" s="26" t="s">
        <v>10</v>
      </c>
      <c r="B10" s="27">
        <f>SUM(B4:B9)</f>
        <v>0</v>
      </c>
      <c r="C10" s="28">
        <f>SUM(C4:C9)</f>
        <v>0</v>
      </c>
      <c r="D10" s="29" t="e">
        <f>SUMPRODUCT(B4:B9,D4:D9)/B10</f>
        <v>#DIV/0!</v>
      </c>
      <c r="E10" s="30">
        <f>SUM(E4:E9)</f>
        <v>0</v>
      </c>
      <c r="F10" s="29" t="e">
        <f>SUMPRODUCT(B4:B9,F4:F9)/B10</f>
        <v>#DIV/0!</v>
      </c>
      <c r="G10" s="30">
        <f>SUM(G4:G9)</f>
        <v>0</v>
      </c>
      <c r="H10" s="31" t="e">
        <f>SUMPRODUCT(B4:B9,H4:H9)/B10</f>
        <v>#DIV/0!</v>
      </c>
      <c r="I10" s="30">
        <f>SUM(I4:I9)</f>
        <v>0</v>
      </c>
      <c r="J10" s="32" t="e">
        <f>(I10-G10)/G10</f>
        <v>#DIV/0!</v>
      </c>
    </row>
    <row r="11" spans="1:10" s="11" customFormat="1" ht="12.75" x14ac:dyDescent="0.2">
      <c r="A11" s="11" t="s">
        <v>11</v>
      </c>
    </row>
    <row r="12" spans="1:10" s="11" customFormat="1" ht="12.75" x14ac:dyDescent="0.2">
      <c r="A12" s="11" t="s">
        <v>27</v>
      </c>
      <c r="D12" s="44"/>
      <c r="F12" s="33"/>
    </row>
    <row r="13" spans="1:10" s="11" customFormat="1" ht="12.75" x14ac:dyDescent="0.2">
      <c r="F13" s="33"/>
    </row>
    <row r="14" spans="1:10" x14ac:dyDescent="0.3">
      <c r="F14" s="34"/>
      <c r="G14" s="34"/>
    </row>
    <row r="15" spans="1:10" s="39" customFormat="1" ht="45.6" customHeight="1" x14ac:dyDescent="0.2">
      <c r="A15" s="35" t="s">
        <v>19</v>
      </c>
      <c r="B15" s="36"/>
      <c r="C15" s="37" t="s">
        <v>0</v>
      </c>
      <c r="D15" s="38" t="s">
        <v>22</v>
      </c>
      <c r="E15" s="11"/>
      <c r="F15" s="11"/>
      <c r="G15" s="11"/>
      <c r="H15" s="11"/>
      <c r="I15" s="11"/>
      <c r="J15" s="11"/>
    </row>
    <row r="16" spans="1:10" s="41" customFormat="1" ht="12.75" x14ac:dyDescent="0.2">
      <c r="A16" s="40" t="s">
        <v>23</v>
      </c>
      <c r="B16" s="51" t="e">
        <f>F10-D10</f>
        <v>#DIV/0!</v>
      </c>
      <c r="C16" s="49"/>
      <c r="D16" s="52" t="e">
        <f>H10-D10</f>
        <v>#DIV/0!</v>
      </c>
      <c r="E16" s="11"/>
    </row>
    <row r="18" spans="1:1" s="43" customFormat="1" ht="19.5" x14ac:dyDescent="0.3">
      <c r="A18" s="42" t="s">
        <v>16</v>
      </c>
    </row>
    <row r="19" spans="1:1" s="11" customFormat="1" ht="12.75" x14ac:dyDescent="0.2">
      <c r="A19" s="11" t="s">
        <v>20</v>
      </c>
    </row>
    <row r="20" spans="1:1" s="11" customFormat="1" ht="12.75" x14ac:dyDescent="0.2"/>
    <row r="21" spans="1:1" s="11" customFormat="1" ht="19.5" x14ac:dyDescent="0.3">
      <c r="A21" s="42" t="s">
        <v>21</v>
      </c>
    </row>
    <row r="22" spans="1:1" s="1" customFormat="1" ht="12.75" x14ac:dyDescent="0.2">
      <c r="A22" s="45" t="s">
        <v>28</v>
      </c>
    </row>
    <row r="23" spans="1:1" s="1" customFormat="1" ht="12.75" x14ac:dyDescent="0.2">
      <c r="A23" s="1" t="s">
        <v>29</v>
      </c>
    </row>
    <row r="24" spans="1:1" s="1" customFormat="1" ht="12.75" x14ac:dyDescent="0.2">
      <c r="A24" s="1" t="s">
        <v>24</v>
      </c>
    </row>
    <row r="25" spans="1:1" s="1" customFormat="1" ht="12.75" x14ac:dyDescent="0.2">
      <c r="A25" s="45" t="s">
        <v>30</v>
      </c>
    </row>
    <row r="26" spans="1:1" s="1" customFormat="1" ht="12.75" x14ac:dyDescent="0.2">
      <c r="A26" s="1" t="s">
        <v>25</v>
      </c>
    </row>
    <row r="27" spans="1:1" s="1" customFormat="1" ht="12.75" x14ac:dyDescent="0.2"/>
    <row r="28" spans="1:1" s="1" customFormat="1" ht="12.75" x14ac:dyDescent="0.2">
      <c r="A28" s="1" t="s">
        <v>31</v>
      </c>
    </row>
    <row r="29" spans="1:1" s="1" customFormat="1" ht="12.75" x14ac:dyDescent="0.2">
      <c r="A29" s="1" t="s">
        <v>26</v>
      </c>
    </row>
  </sheetData>
  <sheetProtection algorithmName="SHA-512" hashValue="Q+Lh9g7UsiE7Z0aH0m4eyREM4mcTWctnCpE1NcCpnvqDpEW5UF71mceBudSxGSzREk8bWx1I3xJNJ2N18cARAg==" saltValue="/RpES7ZTDkx824O/Vl9Q6Q==" spinCount="100000" sheet="1" objects="1" scenarios="1" selectLockedCells="1"/>
  <mergeCells count="4">
    <mergeCell ref="H2:J2"/>
    <mergeCell ref="D2:G2"/>
    <mergeCell ref="B16:C16"/>
    <mergeCell ref="A1:E1"/>
  </mergeCells>
  <pageMargins left="0.23622047244094491" right="3.937007874015748E-2" top="0.74803149606299213" bottom="0.35433070866141736" header="0.31496062992125984" footer="0.31496062992125984"/>
  <pageSetup paperSize="9" scale="85" orientation="landscape" r:id="rId1"/>
  <ignoredErrors>
    <ignoredError sqref="H10 D10 F10"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Opkvalifikationsaftale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Benedikte Rosenbrinck</dc:creator>
  <cp:lastModifiedBy>Mads Erik Dalsgaard Clausen</cp:lastModifiedBy>
  <cp:lastPrinted>2025-03-09T20:40:21Z</cp:lastPrinted>
  <dcterms:created xsi:type="dcterms:W3CDTF">2023-02-27T13:23:02Z</dcterms:created>
  <dcterms:modified xsi:type="dcterms:W3CDTF">2025-03-10T11:44:17Z</dcterms:modified>
</cp:coreProperties>
</file>